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struzioni" sheetId="1" state="visible" r:id="rId1"/>
    <sheet name="Input" sheetId="2" state="visible" r:id="rId2"/>
    <sheet name="Calcolo" sheetId="3" state="visible" r:id="rId3"/>
    <sheet name="Risultato" sheetId="4" state="visible" r:id="rId4"/>
  </sheets>
  <definedNames>
    <definedName name="capitale">Input!$B$5</definedName>
    <definedName name="mesi">Input!$B$6</definedName>
    <definedName name="r_cc">Input!$B$7</definedName>
    <definedName name="r_libero">Input!$B$8</definedName>
    <definedName name="r_vincolato">Input!$B$9</definedName>
    <definedName name="r_btp">Input!$B$10</definedName>
    <definedName name="r_etf">Input!$B$11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#,##0 &quot;€&quot;"/>
    <numFmt numFmtId="165" formatCode="0.00&quot;%&quot;"/>
    <numFmt numFmtId="166" formatCode="&quot;+&quot;#,##0 &quot;€&quot;"/>
  </numFmts>
  <fonts count="16">
    <font>
      <name val="Calibri"/>
      <family val="2"/>
      <color theme="1"/>
      <sz val="11"/>
      <scheme val="minor"/>
    </font>
    <font>
      <name val="Calibri"/>
      <b val="1"/>
      <color rgb="00FFFFFF"/>
      <sz val="24"/>
    </font>
    <font>
      <name val="Calibri"/>
      <i val="1"/>
      <color rgb="00E8A33D"/>
      <sz val="10"/>
    </font>
    <font>
      <name val="Calibri"/>
      <b val="1"/>
      <color rgb="0014213D"/>
      <sz val="13"/>
    </font>
    <font>
      <name val="Consolas"/>
      <color rgb="001A2950"/>
      <sz val="9"/>
    </font>
    <font>
      <name val="Calibri"/>
      <i val="1"/>
      <color rgb="006B7280"/>
      <sz val="9"/>
    </font>
    <font>
      <name val="Calibri"/>
      <color rgb="00E8A33D"/>
      <sz val="9"/>
    </font>
    <font>
      <name val="Calibri"/>
      <b val="1"/>
      <color rgb="00FFFFFF"/>
      <sz val="10"/>
    </font>
    <font>
      <name val="Calibri"/>
      <b val="1"/>
      <color rgb="0014213D"/>
      <sz val="11"/>
    </font>
    <font>
      <name val="Calibri"/>
      <b val="1"/>
      <color rgb="0014213D"/>
      <sz val="14"/>
    </font>
    <font>
      <name val="Calibri"/>
      <color rgb="004A5568"/>
      <sz val="10"/>
    </font>
    <font>
      <name val="Calibri"/>
      <b val="1"/>
      <color rgb="0014213D"/>
      <sz val="10"/>
    </font>
    <font>
      <name val="Calibri"/>
      <color rgb="006B7280"/>
      <sz val="11"/>
    </font>
    <font>
      <name val="Calibri"/>
      <b val="1"/>
      <color rgb="0014213D"/>
      <sz val="32"/>
    </font>
    <font>
      <name val="Calibri"/>
      <color rgb="006B7280"/>
      <sz val="10"/>
    </font>
    <font>
      <name val="Calibri"/>
      <b val="1"/>
      <color rgb="0014213D"/>
      <sz val="22"/>
    </font>
  </fonts>
  <fills count="9">
    <fill>
      <patternFill/>
    </fill>
    <fill>
      <patternFill patternType="gray125"/>
    </fill>
    <fill>
      <patternFill patternType="solid">
        <fgColor rgb="0014213D"/>
        <bgColor rgb="0014213D"/>
      </patternFill>
    </fill>
    <fill>
      <patternFill patternType="solid">
        <fgColor rgb="00070D1C"/>
        <bgColor rgb="00070D1C"/>
      </patternFill>
    </fill>
    <fill>
      <patternFill patternType="solid">
        <fgColor rgb="00E8A33D"/>
        <bgColor rgb="00E8A33D"/>
      </patternFill>
    </fill>
    <fill>
      <patternFill patternType="solid">
        <fgColor rgb="00FAFAF7"/>
        <bgColor rgb="00FAFAF7"/>
      </patternFill>
    </fill>
    <fill>
      <patternFill patternType="solid">
        <fgColor rgb="00FFF3D6"/>
        <bgColor rgb="00FFF3D6"/>
      </patternFill>
    </fill>
    <fill>
      <patternFill patternType="solid">
        <fgColor rgb="00F8F8F5"/>
        <bgColor rgb="00F8F8F5"/>
      </patternFill>
    </fill>
    <fill>
      <patternFill patternType="solid">
        <fgColor rgb="00D4F5E5"/>
        <bgColor rgb="00D4F5E5"/>
      </patternFill>
    </fill>
  </fills>
  <borders count="3">
    <border>
      <left/>
      <right/>
      <top/>
      <bottom/>
      <diagonal/>
    </border>
    <border>
      <left style="medium">
        <color rgb="00E8A33D"/>
      </left>
      <right style="medium">
        <color rgb="00E8A33D"/>
      </right>
      <top style="medium">
        <color rgb="00E8A33D"/>
      </top>
      <bottom style="medium">
        <color rgb="00E8A33D"/>
      </bottom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</borders>
  <cellStyleXfs count="1">
    <xf numFmtId="0" fontId="0" fillId="0" borderId="0"/>
  </cellStyleXfs>
  <cellXfs count="27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center" vertical="center" wrapText="1"/>
    </xf>
    <xf numFmtId="0" fontId="3" fillId="4" borderId="0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left" vertical="center" wrapText="1" indent="1"/>
    </xf>
    <xf numFmtId="0" fontId="4" fillId="5" borderId="1" applyAlignment="1" pivotButton="0" quotePrefix="0" xfId="0">
      <alignment horizontal="left" vertical="top" wrapText="1" indent="1"/>
    </xf>
    <xf numFmtId="0" fontId="5" fillId="0" borderId="0" applyAlignment="1" pivotButton="0" quotePrefix="0" xfId="0">
      <alignment horizontal="left" vertical="top" wrapText="1" indent="1"/>
    </xf>
    <xf numFmtId="0" fontId="6" fillId="3" borderId="0" applyAlignment="1" pivotButton="0" quotePrefix="0" xfId="0">
      <alignment horizontal="center" vertical="center" wrapText="1"/>
    </xf>
    <xf numFmtId="0" fontId="7" fillId="2" borderId="2" applyAlignment="1" pivotButton="0" quotePrefix="0" xfId="0">
      <alignment horizontal="center" vertical="center" wrapText="1"/>
    </xf>
    <xf numFmtId="0" fontId="8" fillId="0" borderId="2" applyAlignment="1" pivotButton="0" quotePrefix="0" xfId="0">
      <alignment horizontal="left" vertical="center" wrapText="1" indent="1"/>
    </xf>
    <xf numFmtId="164" fontId="9" fillId="6" borderId="1" applyAlignment="1" pivotButton="0" quotePrefix="0" xfId="0">
      <alignment horizontal="center" vertical="center" wrapText="1"/>
    </xf>
    <xf numFmtId="0" fontId="5" fillId="0" borderId="2" applyAlignment="1" pivotButton="0" quotePrefix="0" xfId="0">
      <alignment horizontal="left" vertical="top" wrapText="1" indent="1"/>
    </xf>
    <xf numFmtId="1" fontId="9" fillId="6" borderId="1" applyAlignment="1" pivotButton="0" quotePrefix="0" xfId="0">
      <alignment horizontal="center" vertical="center" wrapText="1"/>
    </xf>
    <xf numFmtId="165" fontId="9" fillId="6" borderId="1" applyAlignment="1" pivotButton="0" quotePrefix="0" xfId="0">
      <alignment horizontal="center" vertical="center" wrapText="1"/>
    </xf>
    <xf numFmtId="0" fontId="10" fillId="0" borderId="2" applyAlignment="1" pivotButton="0" quotePrefix="0" xfId="0">
      <alignment horizontal="left" vertical="center" wrapText="1" indent="1"/>
    </xf>
    <xf numFmtId="164" fontId="10" fillId="0" borderId="2" applyAlignment="1" pivotButton="0" quotePrefix="0" xfId="0">
      <alignment horizontal="right" vertical="center" indent="1"/>
    </xf>
    <xf numFmtId="164" fontId="11" fillId="0" borderId="2" applyAlignment="1" pivotButton="0" quotePrefix="0" xfId="0">
      <alignment horizontal="right" vertical="center" indent="1"/>
    </xf>
    <xf numFmtId="0" fontId="10" fillId="7" borderId="2" applyAlignment="1" pivotButton="0" quotePrefix="0" xfId="0">
      <alignment horizontal="left" vertical="center" wrapText="1" indent="1"/>
    </xf>
    <xf numFmtId="164" fontId="10" fillId="7" borderId="2" applyAlignment="1" pivotButton="0" quotePrefix="0" xfId="0">
      <alignment horizontal="right" vertical="center" indent="1"/>
    </xf>
    <xf numFmtId="164" fontId="11" fillId="7" borderId="2" applyAlignment="1" pivotButton="0" quotePrefix="0" xfId="0">
      <alignment horizontal="right" vertical="center" indent="1"/>
    </xf>
    <xf numFmtId="0" fontId="12" fillId="0" borderId="0" applyAlignment="1" pivotButton="0" quotePrefix="0" xfId="0">
      <alignment horizontal="center" vertical="center" wrapText="1"/>
    </xf>
    <xf numFmtId="166" fontId="13" fillId="4" borderId="0" applyAlignment="1" pivotButton="0" quotePrefix="0" xfId="0">
      <alignment horizontal="center" vertical="center" wrapText="1"/>
    </xf>
    <xf numFmtId="0" fontId="14" fillId="0" borderId="0" applyAlignment="1" pivotButton="0" quotePrefix="0" xfId="0">
      <alignment horizontal="center" vertical="center" wrapText="1"/>
    </xf>
    <xf numFmtId="0" fontId="15" fillId="8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center" vertical="center" wrapText="1"/>
    </xf>
    <xf numFmtId="165" fontId="10" fillId="7" borderId="2" applyAlignment="1" pivotButton="0" quotePrefix="0" xfId="0">
      <alignment horizontal="right" vertical="center" indent="1"/>
    </xf>
    <xf numFmtId="165" fontId="10" fillId="0" borderId="2" applyAlignment="1" pivotButton="0" quotePrefix="0" xfId="0">
      <alignment horizontal="right" vertical="center" inden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charts/chart1.xml><?xml version="1.0" encoding="utf-8"?>
<chartSpace xmlns:a="http://schemas.openxmlformats.org/drawingml/2006/main" xmlns="http://schemas.openxmlformats.org/drawingml/2006/chart">
  <style val="10"/>
  <chart>
    <plotArea>
      <barChart>
        <barDir val="bar"/>
        <grouping val="clustered"/>
        <ser>
          <idx val="0"/>
          <order val="0"/>
          <tx>
            <strRef>
              <f>'Calcolo'!E4</f>
            </strRef>
          </tx>
          <spPr>
            <a:ln>
              <a:prstDash val="solid"/>
            </a:ln>
          </spPr>
          <cat>
            <numRef>
              <f>'Calcolo'!$A$5:$A$9</f>
            </numRef>
          </cat>
          <val>
            <numRef>
              <f>'Calcolo'!$E$5:$E$9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Guadagno netto (€)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/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0</col>
      <colOff>0</colOff>
      <row>21</row>
      <rowOff>0</rowOff>
    </from>
    <ext cx="7920000" cy="288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1"/>
  <sheetViews>
    <sheetView showGridLines="0"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 ht="42" customHeight="1">
      <c r="A1" s="1" t="inlineStr">
        <is>
          <t>Dove tenere la liquidità</t>
        </is>
      </c>
    </row>
    <row r="2" ht="22" customHeight="1">
      <c r="A2" s="2" t="inlineStr">
        <is>
          <t>Didier Tommasi · Analista Finanziario Indipendente · didiertommasi.com</t>
        </is>
      </c>
    </row>
    <row r="3" ht="18" customHeight="1"/>
    <row r="4" ht="32" customHeight="1">
      <c r="A4" s="3" t="inlineStr">
        <is>
          <t>📌 In 30 secondi: €30k sul CC perde valore. ETF monetario €STR: ~€1.500 in 24 mesi netti.</t>
        </is>
      </c>
    </row>
    <row r="5" ht="12" customHeight="1"/>
    <row r="6" ht="30" customHeight="1">
      <c r="A6" s="4" t="inlineStr">
        <is>
          <t>➊ Tassazione differenziata (importante!)</t>
        </is>
      </c>
    </row>
    <row r="7">
      <c r="A7" s="5" t="inlineStr">
        <is>
          <t>Conto corrente: rendimento ~0%, bollo 34,20 €/anno fisso
Conto deposito (libero / vincolato): tassati al 26% sugli interessi
BTP breve: tassati al 12,5% (titoli di Stato, art. 26-quinquies DPR 600/1973)
ETF monetario €STR (XEON, SMART, LEONIA, C3M): tassazione PROPORZIONALE
  (D.L. 66/2014 art. 3 c.13). XEON DWS H1 2026: 87,48% White List × 12,5% +
  12,52% altro × 26% = aliquota effettiva 14,19%. Aggiornata semestralmente.
Bollo dossier 0,2% annuo per conti deposito + dossier titoli (BTP / ETF)</t>
        </is>
      </c>
    </row>
    <row r="8"/>
    <row r="9"/>
    <row r="10"/>
    <row r="11"/>
    <row r="12"/>
    <row r="13" ht="12" customHeight="1"/>
    <row r="14" ht="30" customHeight="1">
      <c r="A14" s="4" t="inlineStr">
        <is>
          <t>➋ Rendimenti tipici 2026 (orientativo)</t>
        </is>
      </c>
    </row>
    <row r="15">
      <c r="A15" s="6" t="inlineStr">
        <is>
          <t>Conto corrente: 0% (alcuni 0,01%). Conto deposito libero: 1,5-2%. Conto deposito vincolato 12 mesi: 2,5-3,5%. BTP 1-2 anni: 2,5-3%. ETF monetario €STR (XEON): segue tasso BCE deposit facility, ~2-2,3%. Range aggiornato regolarmente al variare dei tassi BCE. Verifica sempre il rendimento corrente sul sito dell'emittente o broker.</t>
        </is>
      </c>
    </row>
    <row r="16"/>
    <row r="17"/>
    <row r="18"/>
    <row r="19"/>
    <row r="20" ht="12" customHeight="1"/>
    <row r="21" ht="28" customHeight="1">
      <c r="A21" s="7" t="inlineStr">
        <is>
          <t>🌐  didiertommasi.com    📩  Newsletter settimanale    📊  Materiale educativo  ·  Non consulenza personalizzata</t>
        </is>
      </c>
    </row>
  </sheetData>
  <mergeCells count="8">
    <mergeCell ref="A2:F2"/>
    <mergeCell ref="A14:F14"/>
    <mergeCell ref="A1:F1"/>
    <mergeCell ref="A6:F6"/>
    <mergeCell ref="A4:F4"/>
    <mergeCell ref="A15:F19"/>
    <mergeCell ref="A21:F21"/>
    <mergeCell ref="A7:F1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1"/>
  <sheetViews>
    <sheetView showGridLines="0" workbookViewId="0">
      <selection activeCell="A1" sqref="A1"/>
    </sheetView>
  </sheetViews>
  <sheetFormatPr baseColWidth="8" defaultRowHeight="15"/>
  <cols>
    <col width="32" customWidth="1" min="1" max="1"/>
    <col width="16" customWidth="1" min="2" max="2"/>
    <col width="70" customWidth="1" min="3" max="3"/>
  </cols>
  <sheetData>
    <row r="1" ht="42" customHeight="1">
      <c r="A1" s="1" t="inlineStr">
        <is>
          <t>📥  Input — i tuoi parametri</t>
        </is>
      </c>
    </row>
    <row r="2" ht="22" customHeight="1">
      <c r="A2" s="2" t="inlineStr">
        <is>
          <t>Modifica le celle gialle. Il foglio 'Risultato' si aggiorna automaticamente.</t>
        </is>
      </c>
    </row>
    <row r="3" ht="18" customHeight="1"/>
    <row r="4" ht="28" customHeight="1">
      <c r="A4" s="8" t="inlineStr">
        <is>
          <t>Parametro</t>
        </is>
      </c>
      <c r="B4" s="8" t="inlineStr">
        <is>
          <t>Valore</t>
        </is>
      </c>
      <c r="C4" s="8" t="inlineStr">
        <is>
          <t>Note</t>
        </is>
      </c>
    </row>
    <row r="5" ht="30" customHeight="1">
      <c r="A5" s="9" t="inlineStr">
        <is>
          <t>Importo da investire</t>
        </is>
      </c>
      <c r="B5" s="10" t="n">
        <v>30000</v>
      </c>
      <c r="C5" s="11" t="inlineStr">
        <is>
          <t>€ — quanto hai fermo da decidere dove parcheggiare</t>
        </is>
      </c>
    </row>
    <row r="6" ht="30" customHeight="1">
      <c r="A6" s="9" t="inlineStr">
        <is>
          <t>Durata investimento</t>
        </is>
      </c>
      <c r="B6" s="12" t="n">
        <v>24</v>
      </c>
      <c r="C6" s="11" t="inlineStr">
        <is>
          <t>mesi — orizzonte (3 ÷ 60). Sopra 36 mesi valuta asset class diverse</t>
        </is>
      </c>
    </row>
    <row r="7" ht="30" customHeight="1">
      <c r="A7" s="9" t="inlineStr">
        <is>
          <t>Tasso conto corrente</t>
        </is>
      </c>
      <c r="B7" s="13" t="n">
        <v>0</v>
      </c>
      <c r="C7" s="11" t="inlineStr">
        <is>
          <t>% lordo — tipico 0% (alcune banche 0,01%)</t>
        </is>
      </c>
    </row>
    <row r="8" ht="30" customHeight="1">
      <c r="A8" s="9" t="inlineStr">
        <is>
          <t>Tasso deposito libero</t>
        </is>
      </c>
      <c r="B8" s="13" t="n">
        <v>2</v>
      </c>
      <c r="C8" s="11" t="inlineStr">
        <is>
          <t>% lordo — ING/Illimity/Cherry tipico 2026</t>
        </is>
      </c>
    </row>
    <row r="9" ht="30" customHeight="1">
      <c r="A9" s="9" t="inlineStr">
        <is>
          <t>Tasso deposito vincolato</t>
        </is>
      </c>
      <c r="B9" s="13" t="n">
        <v>3</v>
      </c>
      <c r="C9" s="11" t="inlineStr">
        <is>
          <t>% lordo — vincolo 12 mesi tipico 2026</t>
        </is>
      </c>
    </row>
    <row r="10" ht="30" customHeight="1">
      <c r="A10" s="9" t="inlineStr">
        <is>
          <t>Rendimento BTP breve</t>
        </is>
      </c>
      <c r="B10" s="13" t="n">
        <v>2.8</v>
      </c>
      <c r="C10" s="11" t="inlineStr">
        <is>
          <t>% lordo — BOT 12 mesi / BTP 2 anni</t>
        </is>
      </c>
    </row>
    <row r="11" ht="30" customHeight="1">
      <c r="A11" s="9" t="inlineStr">
        <is>
          <t>Rendimento ETF monetario</t>
        </is>
      </c>
      <c r="B11" s="13" t="n">
        <v>2.8</v>
      </c>
      <c r="C11" s="11" t="inlineStr">
        <is>
          <t>% lordo — XEON / C3M tracker €STR</t>
        </is>
      </c>
    </row>
  </sheetData>
  <mergeCells count="2">
    <mergeCell ref="A1:D1"/>
    <mergeCell ref="A2:D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9"/>
  <sheetViews>
    <sheetView showGridLines="0" workbookViewId="0">
      <selection activeCell="A1" sqref="A1"/>
    </sheetView>
  </sheetViews>
  <sheetFormatPr baseColWidth="8" defaultRowHeight="15"/>
  <cols>
    <col width="28" customWidth="1" min="1" max="1"/>
    <col width="18" customWidth="1" min="2" max="2"/>
    <col width="14" customWidth="1" min="3" max="3"/>
    <col width="12" customWidth="1" min="4" max="4"/>
    <col width="22" customWidth="1" min="5" max="5"/>
  </cols>
  <sheetData>
    <row r="1" ht="42" customHeight="1">
      <c r="A1" s="1" t="inlineStr">
        <is>
          <t>🧮  Calcolo — guadagno netto per strumento</t>
        </is>
      </c>
    </row>
    <row r="2" ht="22" customHeight="1">
      <c r="A2" s="2" t="inlineStr">
        <is>
          <t>Tassazione 12,5% (BTP/ETF mon.) o 26% (depositi) + bollo dossier 0,2% applicati.</t>
        </is>
      </c>
    </row>
    <row r="3" ht="12" customHeight="1"/>
    <row r="4" ht="30" customHeight="1">
      <c r="A4" s="8" t="inlineStr">
        <is>
          <t>Strumento</t>
        </is>
      </c>
      <c r="B4" s="8" t="inlineStr">
        <is>
          <t>Rend. lordo</t>
        </is>
      </c>
      <c r="C4" s="8" t="inlineStr">
        <is>
          <t>Tax</t>
        </is>
      </c>
      <c r="D4" s="8" t="inlineStr">
        <is>
          <t>Bollo</t>
        </is>
      </c>
      <c r="E4" s="8" t="inlineStr">
        <is>
          <t>Guadagno netto</t>
        </is>
      </c>
    </row>
    <row r="5">
      <c r="A5" s="14" t="inlineStr">
        <is>
          <t>Conto corrente</t>
        </is>
      </c>
      <c r="B5" s="15">
        <f>capitale*r_cc/100*mesi/12</f>
        <v/>
      </c>
      <c r="C5" s="15">
        <f>B5*0.26</f>
        <v/>
      </c>
      <c r="D5" s="15" t="n">
        <v>0</v>
      </c>
      <c r="E5" s="16">
        <f>B5-C5-D5</f>
        <v/>
      </c>
    </row>
    <row r="6">
      <c r="A6" s="17" t="inlineStr">
        <is>
          <t>Conto deposito libero</t>
        </is>
      </c>
      <c r="B6" s="18">
        <f>capitale*r_libero/100*mesi/12</f>
        <v/>
      </c>
      <c r="C6" s="18">
        <f>B6*0.26</f>
        <v/>
      </c>
      <c r="D6" s="18" t="n">
        <v>0</v>
      </c>
      <c r="E6" s="19">
        <f>B6-C6-D6</f>
        <v/>
      </c>
    </row>
    <row r="7">
      <c r="A7" s="14" t="inlineStr">
        <is>
          <t>Conto deposito vincolato</t>
        </is>
      </c>
      <c r="B7" s="15">
        <f>capitale*r_vincolato/100*mesi/12</f>
        <v/>
      </c>
      <c r="C7" s="15">
        <f>B7*0.26</f>
        <v/>
      </c>
      <c r="D7" s="15" t="n">
        <v>0</v>
      </c>
      <c r="E7" s="16">
        <f>B7-C7-D7</f>
        <v/>
      </c>
    </row>
    <row r="8">
      <c r="A8" s="17" t="inlineStr">
        <is>
          <t>BTP breve</t>
        </is>
      </c>
      <c r="B8" s="18">
        <f>capitale*r_btp/100*mesi/12</f>
        <v/>
      </c>
      <c r="C8" s="18">
        <f>B8*0.125</f>
        <v/>
      </c>
      <c r="D8" s="18">
        <f>capitale*0.002*mesi/12</f>
        <v/>
      </c>
      <c r="E8" s="19">
        <f>B8-C8-D8</f>
        <v/>
      </c>
    </row>
    <row r="9">
      <c r="A9" s="14" t="inlineStr">
        <is>
          <t>ETF monetario €STR</t>
        </is>
      </c>
      <c r="B9" s="15">
        <f>capitale*r_etf/100*mesi/12</f>
        <v/>
      </c>
      <c r="C9" s="15">
        <f>B9*0.1419</f>
        <v/>
      </c>
      <c r="D9" s="15">
        <f>capitale*0.002*mesi/12</f>
        <v/>
      </c>
      <c r="E9" s="16">
        <f>B9-C9-D9</f>
        <v/>
      </c>
    </row>
  </sheetData>
  <mergeCells count="2">
    <mergeCell ref="A2:E2"/>
    <mergeCell ref="A1:E1"/>
  </mergeCells>
  <conditionalFormatting sqref="E5:E9">
    <cfRule type="colorScale" priority="1">
      <colorScale>
        <cfvo type="min"/>
        <cfvo type="percentile" val="50"/>
        <cfvo type="max"/>
        <color rgb="00FFFFFF"/>
        <color rgb="00D4F5E5"/>
        <color rgb="003DDC97"/>
      </colorScale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9"/>
  <sheetViews>
    <sheetView showGridLines="0"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 ht="42" customHeight="1">
      <c r="A1" s="1" t="inlineStr">
        <is>
          <t>📊  Risultato — vincitore in N mesi</t>
        </is>
      </c>
    </row>
    <row r="2" ht="16" customHeight="1"/>
    <row r="3">
      <c r="A3" s="20" t="inlineStr">
        <is>
          <t>Guadagno netto del miglior strumento</t>
        </is>
      </c>
    </row>
    <row r="4" ht="28" customHeight="1">
      <c r="A4" s="21">
        <f>MAX(Calcolo!E5:E9)</f>
        <v/>
      </c>
    </row>
    <row r="5" ht="28" customHeight="1"/>
    <row r="6" ht="28" customHeight="1"/>
    <row r="7" ht="12" customHeight="1"/>
    <row r="8">
      <c r="A8" s="22" t="inlineStr">
        <is>
          <t>Strumento vincente</t>
        </is>
      </c>
    </row>
    <row r="9" ht="32" customHeight="1">
      <c r="A9" s="23">
        <f>INDEX(Calcolo!A5:A9, MATCH(MAX(Calcolo!E5:E9), Calcolo!E5:E9, 0))</f>
        <v/>
      </c>
    </row>
    <row r="10" ht="16" customHeight="1"/>
    <row r="11" ht="30" customHeight="1">
      <c r="A11" s="4" t="inlineStr">
        <is>
          <t>🧾  Confronto tutti gli strumenti (guadagno netto)</t>
        </is>
      </c>
    </row>
    <row r="12" ht="28" customHeight="1">
      <c r="A12" s="8" t="inlineStr">
        <is>
          <t>Strumento</t>
        </is>
      </c>
      <c r="B12" s="8" t="inlineStr">
        <is>
          <t>Lordo</t>
        </is>
      </c>
      <c r="C12" s="8" t="inlineStr">
        <is>
          <t>Tax</t>
        </is>
      </c>
      <c r="D12" s="8" t="inlineStr">
        <is>
          <t>Bollo</t>
        </is>
      </c>
      <c r="E12" s="8" t="inlineStr">
        <is>
          <t>Netto</t>
        </is>
      </c>
      <c r="F12" s="24" t="inlineStr">
        <is>
          <t>%</t>
        </is>
      </c>
    </row>
    <row r="13">
      <c r="A13" s="17">
        <f>Calcolo!A5</f>
        <v/>
      </c>
      <c r="B13" s="18">
        <f>Calcolo!B5</f>
        <v/>
      </c>
      <c r="C13" s="18">
        <f>Calcolo!C5</f>
        <v/>
      </c>
      <c r="D13" s="18">
        <f>Calcolo!D5</f>
        <v/>
      </c>
      <c r="E13" s="19">
        <f>Calcolo!E5</f>
        <v/>
      </c>
      <c r="F13" s="25">
        <f>Calcolo!E5/capitale*100*12/mesi</f>
        <v/>
      </c>
    </row>
    <row r="14">
      <c r="A14" s="14">
        <f>Calcolo!A6</f>
        <v/>
      </c>
      <c r="B14" s="15">
        <f>Calcolo!B6</f>
        <v/>
      </c>
      <c r="C14" s="15">
        <f>Calcolo!C6</f>
        <v/>
      </c>
      <c r="D14" s="15">
        <f>Calcolo!D6</f>
        <v/>
      </c>
      <c r="E14" s="16">
        <f>Calcolo!E6</f>
        <v/>
      </c>
      <c r="F14" s="26">
        <f>Calcolo!E6/capitale*100*12/mesi</f>
        <v/>
      </c>
    </row>
    <row r="15">
      <c r="A15" s="17">
        <f>Calcolo!A7</f>
        <v/>
      </c>
      <c r="B15" s="18">
        <f>Calcolo!B7</f>
        <v/>
      </c>
      <c r="C15" s="18">
        <f>Calcolo!C7</f>
        <v/>
      </c>
      <c r="D15" s="18">
        <f>Calcolo!D7</f>
        <v/>
      </c>
      <c r="E15" s="19">
        <f>Calcolo!E7</f>
        <v/>
      </c>
      <c r="F15" s="25">
        <f>Calcolo!E7/capitale*100*12/mesi</f>
        <v/>
      </c>
    </row>
    <row r="16">
      <c r="A16" s="14">
        <f>Calcolo!A8</f>
        <v/>
      </c>
      <c r="B16" s="15">
        <f>Calcolo!B8</f>
        <v/>
      </c>
      <c r="C16" s="15">
        <f>Calcolo!C8</f>
        <v/>
      </c>
      <c r="D16" s="15">
        <f>Calcolo!D8</f>
        <v/>
      </c>
      <c r="E16" s="16">
        <f>Calcolo!E8</f>
        <v/>
      </c>
      <c r="F16" s="26">
        <f>Calcolo!E8/capitale*100*12/mesi</f>
        <v/>
      </c>
    </row>
    <row r="17">
      <c r="A17" s="17">
        <f>Calcolo!A9</f>
        <v/>
      </c>
      <c r="B17" s="18">
        <f>Calcolo!B9</f>
        <v/>
      </c>
      <c r="C17" s="18">
        <f>Calcolo!C9</f>
        <v/>
      </c>
      <c r="D17" s="18">
        <f>Calcolo!D9</f>
        <v/>
      </c>
      <c r="E17" s="19">
        <f>Calcolo!E9</f>
        <v/>
      </c>
      <c r="F17" s="25">
        <f>Calcolo!E9/capitale*100*12/mesi</f>
        <v/>
      </c>
    </row>
    <row r="20" ht="16" customHeight="1"/>
    <row r="21" ht="28" customHeight="1">
      <c r="A21" s="4" t="inlineStr">
        <is>
          <t>📈  Confronto guadagno netto per strumento</t>
        </is>
      </c>
    </row>
    <row r="39" ht="28" customHeight="1">
      <c r="A39" s="7" t="inlineStr">
        <is>
          <t>🌐  didiertommasi.com    📩  Newsletter settimanale    📊  Materiale educativo  ·  Non consulenza personalizzata</t>
        </is>
      </c>
    </row>
  </sheetData>
  <mergeCells count="8">
    <mergeCell ref="A11:F11"/>
    <mergeCell ref="A1:F1"/>
    <mergeCell ref="A4:F6"/>
    <mergeCell ref="A9:F9"/>
    <mergeCell ref="A8:F8"/>
    <mergeCell ref="A3:F3"/>
    <mergeCell ref="A21:F21"/>
    <mergeCell ref="A39:F39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2026-04-28T21:21:52Z</dcterms:created>
  <dcterms:modified xsi:type="dcterms:W3CDTF">2026-04-28T21:21:52Z</dcterms:modified>
</cp:coreProperties>
</file>